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activeTab="0"/>
  </bookViews>
  <sheets>
    <sheet name="Сводный сметный расчет" sheetId="1" r:id="rId1"/>
  </sheets>
  <definedNames>
    <definedName name="_xlnm.Print_Titles" localSheetId="0">'Сводный сметный расчет'!$15:$15</definedName>
  </definedNames>
  <calcPr fullCalcOnLoad="1"/>
</workbook>
</file>

<file path=xl/sharedStrings.xml><?xml version="1.0" encoding="utf-8"?>
<sst xmlns="http://schemas.openxmlformats.org/spreadsheetml/2006/main" count="69" uniqueCount="69">
  <si>
    <t>№ пп</t>
  </si>
  <si>
    <t>монтажных работ</t>
  </si>
  <si>
    <t>оборудования, мебели, инвентаря</t>
  </si>
  <si>
    <t>прочих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</si>
  <si>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</si>
  <si>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</si>
  <si>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</si>
  <si>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</si>
  <si>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</si>
  <si>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</si>
  <si>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том ООС</t>
  </si>
  <si>
    <t>Итого по Главе 1. "Подготовка территории строительства"</t>
  </si>
  <si>
    <t>Глава 2. Основные объекты строительства</t>
  </si>
  <si>
    <t>Итого по Главе 2. "Основные объекты строительства"</t>
  </si>
  <si>
    <t>Глава 4. Объекты энергетического хозяйства</t>
  </si>
  <si>
    <t>Итого по Главе 4. "Объекты энергетического хозяйства"</t>
  </si>
  <si>
    <t>Глава 7. Благоустройство и озеленение территории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</si>
  <si>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</si>
  <si>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</si>
  <si>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</si>
  <si>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п.3,5,2</t>
  </si>
  <si>
    <t>Временные здания и сооружения - 4,1%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</si>
  <si>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</si>
  <si>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</si>
  <si>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</si>
  <si>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Итого по Главе 9. "Прочие работы и затраты"</t>
  </si>
  <si>
    <t>Итого по Главам 1-9</t>
  </si>
  <si>
    <t>Непредвиденные затраты</t>
  </si>
  <si>
    <t>МДС 81-35.2004 п.4.96</t>
  </si>
  <si>
    <t>Непредвиденные затраты - 3%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</si>
  <si>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</si>
  <si>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</si>
  <si>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</si>
  <si>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МДС 81-35.2004 п.4.100</t>
  </si>
  <si>
    <t>НДС - 18%</t>
  </si>
  <si>
    <t>Итого "Налоги и обязательные платежи"</t>
  </si>
  <si>
    <t>Всего по сводному расчету</t>
  </si>
  <si>
    <t>Составлена в ценах по состоянию на 4 кв. 2015 г.</t>
  </si>
  <si>
    <t>Подготовительные работы</t>
  </si>
  <si>
    <t>Земляное полотно</t>
  </si>
  <si>
    <t>Дорожная одежда</t>
  </si>
  <si>
    <t>Искусственные сооружения</t>
  </si>
  <si>
    <t xml:space="preserve"> Наружное освещение</t>
  </si>
  <si>
    <t>Обустройство дороги</t>
  </si>
  <si>
    <t>01-01-01</t>
  </si>
  <si>
    <t>02-01-01</t>
  </si>
  <si>
    <t>02-01-02</t>
  </si>
  <si>
    <t>02-01-03</t>
  </si>
  <si>
    <t>04-01-01</t>
  </si>
  <si>
    <t>07-01-01</t>
  </si>
  <si>
    <t>09-01-01</t>
  </si>
  <si>
    <t>Том ООС</t>
  </si>
  <si>
    <t>ГСН-81-05-02-2007  п.3.9.3 табл.4</t>
  </si>
  <si>
    <t>Производство работ в зимнее время - 1,9%*1,1=2,09%</t>
  </si>
  <si>
    <t>Индекс перевода в текущие цены СМР=10,87; Обор=3,90; Проч=5,74</t>
  </si>
  <si>
    <t>Компенсация ущерба за загрязнение атмосферного воздуха   (255/1,18/1000=0,216 тыс. руб)</t>
  </si>
  <si>
    <t>Компенсация ущерба за размещение отходов (446227,78/1,18/1000=378,159 тыс. руб)</t>
  </si>
  <si>
    <t>Пусконаладочные работы 4,77*19,82=94,54 тыс. руб.</t>
  </si>
  <si>
    <t>Письмо федерального БТИ №2 от 09.02.2016 г.</t>
  </si>
  <si>
    <t>РАСЧЕТ СТОИМОСТИ СТРОИТЕЛЬСТВА</t>
  </si>
  <si>
    <t>ТРАНСПОРТНАЯ РАЗВЯЗКА В ДВУХ УРОВНЯХ В ГОРОДЕ ЮГОРСКЕ (КОРРЕКТИРОВКА)</t>
  </si>
  <si>
    <t>Расчет</t>
  </si>
  <si>
    <t>Стоимость контрольно-исполнительной съемки</t>
  </si>
  <si>
    <t>Предварительный расчет стоимости объекта с целью подготовки документов, необходимых для осуществления государственного учета ((126776,12+220892,47)/1000=347,67)</t>
  </si>
  <si>
    <t>Обоснование расчета начальной (максимальной) цены контракта.</t>
  </si>
  <si>
    <t xml:space="preserve">Ссылки на нормативные акты:   
Сметная стоимость определяется проектно-сметным методом на основании следующих нормативных актов:  
МДС-81.35.2001; МДС 81-35.2001 г.  ГСН-81-05-01-2001 г.      
Приказ Региональной службы по тарифам ХМАО-Югры от 19.01.2015. №2; Письмо Минстроя России от 06.02.2015 №3004-ЛС/08
</t>
  </si>
  <si>
    <t>Сметная стоимость определяется проектно-сметным методом на основании следующих нормативных актов:</t>
  </si>
  <si>
    <t>МДС-81.35.2004,  ГСН-81-05-01-2001,  ГСН-81-05-02-2007, Письмо Федерального БТИ №2 от 09.02.2016</t>
  </si>
  <si>
    <t>Приказ Региональной службы по тарифам ХМАО-Югры от 15.10.2015. №123; Письмо Минстроя России от 14.12.2015 №40538-ЕС/05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</si>
</sst>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00;[Red]0.000"/>
    <numFmt numFmtId="173" formatCode="0;[Red]0"/>
    <numFmt numFmtId="174" formatCode="0.00;[Red]0.00"/>
  </numFmts>
  <fonts count="43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2" fontId="1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53">
      <alignment/>
      <protection/>
    </xf>
    <xf numFmtId="0" fontId="6" fillId="0" borderId="0" xfId="53" applyFont="1" applyAlignment="1">
      <alignment horizontal="right" vertical="top" wrapText="1"/>
      <protection/>
    </xf>
    <xf numFmtId="0" fontId="6" fillId="0" borderId="0" xfId="53" applyFont="1" applyAlignment="1">
      <alignment horizontal="right" vertical="top"/>
      <protection/>
    </xf>
    <xf numFmtId="49" fontId="3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0" xfId="53" applyFont="1" applyAlignment="1">
      <alignment horizontal="left" vertical="top"/>
      <protection/>
    </xf>
    <xf numFmtId="0" fontId="3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4" fillId="0" borderId="0" xfId="53" applyFont="1" applyAlignment="1">
      <alignment horizontal="left" wrapText="1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left"/>
      <protection/>
    </xf>
    <xf numFmtId="0" fontId="25" fillId="0" borderId="0" xfId="53" applyFont="1" applyAlignment="1">
      <alignment horizontal="left" vertical="top"/>
      <protection/>
    </xf>
    <xf numFmtId="0" fontId="25" fillId="0" borderId="0" xfId="53" applyFont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31">
      <selection activeCell="C70" sqref="C70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52.625" style="2" customWidth="1"/>
    <col min="4" max="4" width="12.25390625" style="4" customWidth="1"/>
    <col min="5" max="5" width="13.00390625" style="4" customWidth="1"/>
    <col min="6" max="6" width="13.375" style="4" customWidth="1"/>
    <col min="7" max="7" width="12.625" style="4" customWidth="1"/>
    <col min="8" max="8" width="15.25390625" style="4" customWidth="1"/>
    <col min="9" max="9" width="9.625" style="3" bestFit="1" customWidth="1"/>
    <col min="10" max="16384" width="9.125" style="3" customWidth="1"/>
  </cols>
  <sheetData>
    <row r="1" spans="1:8" ht="14.25" customHeight="1">
      <c r="A1" s="36"/>
      <c r="B1" s="37" t="s">
        <v>64</v>
      </c>
      <c r="C1" s="37"/>
      <c r="D1" s="37"/>
      <c r="E1" s="37"/>
      <c r="F1" s="37"/>
      <c r="G1" s="37"/>
      <c r="H1" s="37"/>
    </row>
    <row r="2" spans="1:17" ht="12.75">
      <c r="A2" s="20"/>
      <c r="B2" s="25"/>
      <c r="C2" s="25"/>
      <c r="D2" s="25"/>
      <c r="E2" s="21"/>
      <c r="F2" s="25"/>
      <c r="G2" s="25"/>
      <c r="H2" s="25"/>
      <c r="I2" s="25"/>
      <c r="J2" s="22"/>
      <c r="K2" s="20"/>
      <c r="L2" s="20"/>
      <c r="M2" s="20"/>
      <c r="N2" s="22"/>
      <c r="O2" s="22"/>
      <c r="P2" s="22"/>
      <c r="Q2" s="22"/>
    </row>
    <row r="3" spans="1:17" ht="14.25">
      <c r="A3" s="38" t="s">
        <v>65</v>
      </c>
      <c r="B3" s="39"/>
      <c r="C3" s="39"/>
      <c r="D3" s="39"/>
      <c r="E3" s="39"/>
      <c r="F3" s="39"/>
      <c r="G3" s="39"/>
      <c r="H3" s="39"/>
      <c r="I3" s="40"/>
      <c r="J3" s="22"/>
      <c r="K3" s="20"/>
      <c r="L3" s="20"/>
      <c r="M3" s="20"/>
      <c r="N3" s="22"/>
      <c r="O3" s="22"/>
      <c r="P3" s="22"/>
      <c r="Q3" s="22"/>
    </row>
    <row r="4" spans="1:17" ht="14.25" customHeight="1">
      <c r="A4" s="39" t="s">
        <v>66</v>
      </c>
      <c r="B4" s="39"/>
      <c r="C4" s="39"/>
      <c r="D4" s="39"/>
      <c r="E4" s="39"/>
      <c r="F4" s="39"/>
      <c r="G4" s="39"/>
      <c r="H4" s="39"/>
      <c r="I4" s="40"/>
      <c r="J4" s="22"/>
      <c r="K4" s="20"/>
      <c r="L4" s="20"/>
      <c r="M4" s="20"/>
      <c r="N4" s="22"/>
      <c r="O4" s="22"/>
      <c r="P4" s="22"/>
      <c r="Q4" s="22"/>
    </row>
    <row r="5" spans="1:17" ht="13.5" customHeight="1">
      <c r="A5" s="39" t="s">
        <v>67</v>
      </c>
      <c r="B5" s="39"/>
      <c r="C5" s="39"/>
      <c r="D5" s="39"/>
      <c r="E5" s="39"/>
      <c r="F5" s="39"/>
      <c r="G5" s="39"/>
      <c r="H5" s="39"/>
      <c r="I5" s="39"/>
      <c r="J5" s="22"/>
      <c r="K5" s="20"/>
      <c r="L5" s="20"/>
      <c r="M5" s="20"/>
      <c r="N5" s="22"/>
      <c r="O5" s="22"/>
      <c r="P5" s="22"/>
      <c r="Q5" s="22"/>
    </row>
    <row r="6" spans="1:17" ht="15">
      <c r="A6" s="41" t="s">
        <v>68</v>
      </c>
      <c r="B6" s="42"/>
      <c r="C6" s="42"/>
      <c r="D6" s="42"/>
      <c r="E6" s="43"/>
      <c r="F6" s="42"/>
      <c r="G6" s="42"/>
      <c r="H6" s="42"/>
      <c r="I6" s="42"/>
      <c r="J6" s="22"/>
      <c r="K6" s="20"/>
      <c r="L6" s="20"/>
      <c r="M6" s="20"/>
      <c r="N6" s="22"/>
      <c r="O6" s="22"/>
      <c r="P6" s="22"/>
      <c r="Q6" s="22"/>
    </row>
    <row r="7" spans="1:8" ht="14.25" customHeight="1">
      <c r="A7" s="34" t="s">
        <v>59</v>
      </c>
      <c r="B7" s="34"/>
      <c r="C7" s="34"/>
      <c r="D7" s="34"/>
      <c r="E7" s="34"/>
      <c r="F7" s="34"/>
      <c r="G7" s="34"/>
      <c r="H7" s="34"/>
    </row>
    <row r="8" spans="1:8" ht="14.25" customHeight="1">
      <c r="A8" s="35" t="s">
        <v>60</v>
      </c>
      <c r="B8" s="35"/>
      <c r="C8" s="35"/>
      <c r="D8" s="35"/>
      <c r="E8" s="35"/>
      <c r="F8" s="35"/>
      <c r="G8" s="35"/>
      <c r="H8" s="35"/>
    </row>
    <row r="9" spans="1:8" ht="6" customHeight="1">
      <c r="A9" s="5"/>
      <c r="B9" s="6"/>
      <c r="C9" s="6"/>
      <c r="D9" s="8"/>
      <c r="E9" s="8"/>
      <c r="F9" s="8"/>
      <c r="G9" s="8"/>
      <c r="H9" s="7"/>
    </row>
    <row r="10" spans="1:8" ht="14.25">
      <c r="A10" s="5"/>
      <c r="B10" s="2" t="s">
        <v>37</v>
      </c>
      <c r="C10" s="6"/>
      <c r="D10" s="8"/>
      <c r="E10" s="8"/>
      <c r="F10" s="8"/>
      <c r="G10" s="8"/>
      <c r="H10" s="7"/>
    </row>
    <row r="11" spans="1:8" ht="12.75" customHeight="1">
      <c r="A11" s="31" t="s">
        <v>0</v>
      </c>
      <c r="B11" s="32" t="s">
        <v>4</v>
      </c>
      <c r="C11" s="32" t="s">
        <v>5</v>
      </c>
      <c r="D11" s="33" t="s">
        <v>7</v>
      </c>
      <c r="E11" s="33"/>
      <c r="F11" s="33"/>
      <c r="G11" s="33"/>
      <c r="H11" s="31" t="s">
        <v>8</v>
      </c>
    </row>
    <row r="12" spans="1:8" ht="12.75">
      <c r="A12" s="31"/>
      <c r="B12" s="32"/>
      <c r="C12" s="32"/>
      <c r="D12" s="31" t="s">
        <v>6</v>
      </c>
      <c r="E12" s="31" t="s">
        <v>1</v>
      </c>
      <c r="F12" s="31" t="s">
        <v>2</v>
      </c>
      <c r="G12" s="31" t="s">
        <v>3</v>
      </c>
      <c r="H12" s="31"/>
    </row>
    <row r="13" spans="1:8" ht="12.75">
      <c r="A13" s="31"/>
      <c r="B13" s="32"/>
      <c r="C13" s="32"/>
      <c r="D13" s="31"/>
      <c r="E13" s="31"/>
      <c r="F13" s="31"/>
      <c r="G13" s="31"/>
      <c r="H13" s="31"/>
    </row>
    <row r="14" spans="1:8" ht="18.75" customHeight="1">
      <c r="A14" s="31"/>
      <c r="B14" s="32"/>
      <c r="C14" s="32"/>
      <c r="D14" s="31"/>
      <c r="E14" s="31"/>
      <c r="F14" s="31"/>
      <c r="G14" s="31"/>
      <c r="H14" s="31"/>
    </row>
    <row r="15" spans="1:8" ht="14.25">
      <c r="A15" s="9">
        <v>1</v>
      </c>
      <c r="B15" s="10">
        <v>2</v>
      </c>
      <c r="C15" s="10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</row>
    <row r="16" spans="1:8" ht="14.25">
      <c r="A16" s="26" t="s">
        <v>9</v>
      </c>
      <c r="B16" s="27"/>
      <c r="C16" s="27"/>
      <c r="D16" s="28"/>
      <c r="E16" s="28"/>
      <c r="F16" s="28"/>
      <c r="G16" s="28"/>
      <c r="H16" s="28"/>
    </row>
    <row r="17" spans="1:8" ht="14.25">
      <c r="A17" s="12">
        <v>1</v>
      </c>
      <c r="B17" s="19" t="s">
        <v>44</v>
      </c>
      <c r="C17" s="11" t="s">
        <v>38</v>
      </c>
      <c r="D17" s="16">
        <v>426.95</v>
      </c>
      <c r="E17" s="15"/>
      <c r="F17" s="15"/>
      <c r="G17" s="15"/>
      <c r="H17" s="16">
        <f>D17</f>
        <v>426.95</v>
      </c>
    </row>
    <row r="18" spans="1:8" ht="18" customHeight="1">
      <c r="A18" s="13"/>
      <c r="B18" s="23" t="s">
        <v>11</v>
      </c>
      <c r="C18" s="24"/>
      <c r="D18" s="17">
        <f>D17</f>
        <v>426.95</v>
      </c>
      <c r="E18" s="17"/>
      <c r="F18" s="17"/>
      <c r="G18" s="17"/>
      <c r="H18" s="17">
        <f>H17</f>
        <v>426.95</v>
      </c>
    </row>
    <row r="19" spans="1:8" ht="14.25">
      <c r="A19" s="26" t="s">
        <v>12</v>
      </c>
      <c r="B19" s="27"/>
      <c r="C19" s="27"/>
      <c r="D19" s="28"/>
      <c r="E19" s="28"/>
      <c r="F19" s="28"/>
      <c r="G19" s="28"/>
      <c r="H19" s="28"/>
    </row>
    <row r="20" spans="1:8" ht="14.25">
      <c r="A20" s="12">
        <v>2</v>
      </c>
      <c r="B20" s="19" t="s">
        <v>45</v>
      </c>
      <c r="C20" s="11" t="s">
        <v>39</v>
      </c>
      <c r="D20" s="16">
        <v>5059.14</v>
      </c>
      <c r="E20" s="15"/>
      <c r="F20" s="15"/>
      <c r="G20" s="15"/>
      <c r="H20" s="16">
        <f>D20</f>
        <v>5059.14</v>
      </c>
    </row>
    <row r="21" spans="1:8" ht="14.25">
      <c r="A21" s="12">
        <v>3</v>
      </c>
      <c r="B21" s="19" t="s">
        <v>46</v>
      </c>
      <c r="C21" s="11" t="s">
        <v>40</v>
      </c>
      <c r="D21" s="16">
        <v>8572.47</v>
      </c>
      <c r="E21" s="15"/>
      <c r="F21" s="15"/>
      <c r="G21" s="15"/>
      <c r="H21" s="16">
        <f>D21</f>
        <v>8572.47</v>
      </c>
    </row>
    <row r="22" spans="1:8" ht="14.25">
      <c r="A22" s="12">
        <v>4</v>
      </c>
      <c r="B22" s="19" t="s">
        <v>47</v>
      </c>
      <c r="C22" s="11" t="s">
        <v>41</v>
      </c>
      <c r="D22" s="16">
        <v>847.81</v>
      </c>
      <c r="E22" s="15"/>
      <c r="F22" s="15"/>
      <c r="G22" s="15"/>
      <c r="H22" s="16">
        <f>D22</f>
        <v>847.81</v>
      </c>
    </row>
    <row r="23" spans="1:8" ht="17.25" customHeight="1">
      <c r="A23" s="13"/>
      <c r="B23" s="23" t="s">
        <v>13</v>
      </c>
      <c r="C23" s="24"/>
      <c r="D23" s="17">
        <f>D20+D21+D22</f>
        <v>14479.42</v>
      </c>
      <c r="E23" s="17"/>
      <c r="F23" s="17"/>
      <c r="G23" s="17"/>
      <c r="H23" s="17">
        <f>H20+H21+H22</f>
        <v>14479.42</v>
      </c>
    </row>
    <row r="24" spans="1:8" ht="14.25">
      <c r="A24" s="26" t="s">
        <v>14</v>
      </c>
      <c r="B24" s="27"/>
      <c r="C24" s="27"/>
      <c r="D24" s="28"/>
      <c r="E24" s="28"/>
      <c r="F24" s="28"/>
      <c r="G24" s="28"/>
      <c r="H24" s="28"/>
    </row>
    <row r="25" spans="1:8" ht="14.25">
      <c r="A25" s="12">
        <v>5</v>
      </c>
      <c r="B25" s="19" t="s">
        <v>48</v>
      </c>
      <c r="C25" s="11" t="s">
        <v>42</v>
      </c>
      <c r="D25" s="16">
        <v>951.76</v>
      </c>
      <c r="E25" s="16">
        <v>109.74</v>
      </c>
      <c r="F25" s="16">
        <v>154.78</v>
      </c>
      <c r="G25" s="15"/>
      <c r="H25" s="16">
        <f>D25+E25+F25</f>
        <v>1216.28</v>
      </c>
    </row>
    <row r="26" spans="1:8" ht="18" customHeight="1">
      <c r="A26" s="13"/>
      <c r="B26" s="23" t="s">
        <v>15</v>
      </c>
      <c r="C26" s="24"/>
      <c r="D26" s="17">
        <f>D25</f>
        <v>951.76</v>
      </c>
      <c r="E26" s="17">
        <f>E25</f>
        <v>109.74</v>
      </c>
      <c r="F26" s="17">
        <f>F25</f>
        <v>154.78</v>
      </c>
      <c r="G26" s="18"/>
      <c r="H26" s="17">
        <f>H25</f>
        <v>1216.28</v>
      </c>
    </row>
    <row r="27" spans="1:8" ht="14.25">
      <c r="A27" s="26" t="s">
        <v>16</v>
      </c>
      <c r="B27" s="27"/>
      <c r="C27" s="27"/>
      <c r="D27" s="28"/>
      <c r="E27" s="28"/>
      <c r="F27" s="28"/>
      <c r="G27" s="28"/>
      <c r="H27" s="28"/>
    </row>
    <row r="28" spans="1:8" ht="14.25">
      <c r="A28" s="12">
        <v>6</v>
      </c>
      <c r="B28" s="19" t="s">
        <v>49</v>
      </c>
      <c r="C28" s="11" t="s">
        <v>43</v>
      </c>
      <c r="D28" s="16">
        <v>2477.93</v>
      </c>
      <c r="E28" s="15"/>
      <c r="F28" s="15"/>
      <c r="G28" s="15"/>
      <c r="H28" s="16">
        <f>D28</f>
        <v>2477.93</v>
      </c>
    </row>
    <row r="29" spans="1:8" ht="27.75" customHeight="1">
      <c r="A29" s="13"/>
      <c r="B29" s="23" t="s">
        <v>17</v>
      </c>
      <c r="C29" s="24"/>
      <c r="D29" s="17">
        <f>D28</f>
        <v>2477.93</v>
      </c>
      <c r="E29" s="18"/>
      <c r="F29" s="18"/>
      <c r="G29" s="18"/>
      <c r="H29" s="17">
        <f>H28</f>
        <v>2477.93</v>
      </c>
    </row>
    <row r="30" spans="1:8" ht="15">
      <c r="A30" s="13"/>
      <c r="B30" s="23" t="s">
        <v>18</v>
      </c>
      <c r="C30" s="24"/>
      <c r="D30" s="17">
        <f>D18+D23+D26+D29</f>
        <v>18336.06</v>
      </c>
      <c r="E30" s="17">
        <f>E18+E23+E26+E29</f>
        <v>109.74</v>
      </c>
      <c r="F30" s="17">
        <f>F18+F23+F26+F29</f>
        <v>154.78</v>
      </c>
      <c r="G30" s="17"/>
      <c r="H30" s="17">
        <f>H18+H23+H26+H29</f>
        <v>18600.58</v>
      </c>
    </row>
    <row r="31" spans="1:8" ht="25.5" customHeight="1">
      <c r="A31" s="13"/>
      <c r="B31" s="29" t="s">
        <v>54</v>
      </c>
      <c r="C31" s="30"/>
      <c r="D31" s="18">
        <f>D30*10.87</f>
        <v>199312.9722</v>
      </c>
      <c r="E31" s="18">
        <f>E30*10.87</f>
        <v>1192.8737999999998</v>
      </c>
      <c r="F31" s="18">
        <f>F30*3.9</f>
        <v>603.6419999999999</v>
      </c>
      <c r="G31" s="17"/>
      <c r="H31" s="18">
        <v>201109.48</v>
      </c>
    </row>
    <row r="32" spans="1:8" ht="14.25">
      <c r="A32" s="26" t="s">
        <v>19</v>
      </c>
      <c r="B32" s="27"/>
      <c r="C32" s="27"/>
      <c r="D32" s="28"/>
      <c r="E32" s="28"/>
      <c r="F32" s="28"/>
      <c r="G32" s="28"/>
      <c r="H32" s="28"/>
    </row>
    <row r="33" spans="1:8" ht="28.5">
      <c r="A33" s="12">
        <v>7</v>
      </c>
      <c r="B33" s="11" t="s">
        <v>20</v>
      </c>
      <c r="C33" s="11" t="s">
        <v>21</v>
      </c>
      <c r="D33" s="16">
        <f>D31*4.1%</f>
        <v>8171.831860199998</v>
      </c>
      <c r="E33" s="16">
        <f>E31*4.1%</f>
        <v>48.90782579999999</v>
      </c>
      <c r="F33" s="15"/>
      <c r="G33" s="15"/>
      <c r="H33" s="16">
        <v>8220.74</v>
      </c>
    </row>
    <row r="34" spans="1:8" ht="17.25" customHeight="1">
      <c r="A34" s="13"/>
      <c r="B34" s="23" t="s">
        <v>22</v>
      </c>
      <c r="C34" s="27"/>
      <c r="D34" s="17">
        <f>D33</f>
        <v>8171.831860199998</v>
      </c>
      <c r="E34" s="17">
        <f>E33</f>
        <v>48.90782579999999</v>
      </c>
      <c r="F34" s="17"/>
      <c r="G34" s="17"/>
      <c r="H34" s="17">
        <f>H33</f>
        <v>8220.74</v>
      </c>
    </row>
    <row r="35" spans="1:8" ht="15">
      <c r="A35" s="13"/>
      <c r="B35" s="23" t="s">
        <v>23</v>
      </c>
      <c r="C35" s="24"/>
      <c r="D35" s="17">
        <f>D31+D34</f>
        <v>207484.8040602</v>
      </c>
      <c r="E35" s="17">
        <f>E31+E34</f>
        <v>1241.7816257999998</v>
      </c>
      <c r="F35" s="17">
        <f>F31+F34</f>
        <v>603.6419999999999</v>
      </c>
      <c r="G35" s="17"/>
      <c r="H35" s="17">
        <v>209330.22</v>
      </c>
    </row>
    <row r="36" spans="1:8" ht="14.25">
      <c r="A36" s="26" t="s">
        <v>24</v>
      </c>
      <c r="B36" s="27"/>
      <c r="C36" s="27"/>
      <c r="D36" s="28"/>
      <c r="E36" s="28"/>
      <c r="F36" s="28"/>
      <c r="G36" s="28"/>
      <c r="H36" s="28"/>
    </row>
    <row r="37" spans="1:8" ht="42" customHeight="1">
      <c r="A37" s="12">
        <v>8</v>
      </c>
      <c r="B37" s="19" t="s">
        <v>52</v>
      </c>
      <c r="C37" s="11" t="s">
        <v>53</v>
      </c>
      <c r="D37" s="16">
        <f>D35*2.09%</f>
        <v>4336.432404858179</v>
      </c>
      <c r="E37" s="16">
        <f>E35*2.09%</f>
        <v>25.953235979219993</v>
      </c>
      <c r="F37" s="15"/>
      <c r="G37" s="15"/>
      <c r="H37" s="16">
        <v>4362.38</v>
      </c>
    </row>
    <row r="38" spans="1:8" ht="35.25" customHeight="1">
      <c r="A38" s="12">
        <v>9</v>
      </c>
      <c r="B38" s="19" t="s">
        <v>51</v>
      </c>
      <c r="C38" s="11" t="s">
        <v>55</v>
      </c>
      <c r="D38" s="15"/>
      <c r="E38" s="15"/>
      <c r="F38" s="15"/>
      <c r="G38" s="16">
        <v>0.22</v>
      </c>
      <c r="H38" s="16">
        <f>G38</f>
        <v>0.22</v>
      </c>
    </row>
    <row r="39" spans="1:8" ht="34.5" customHeight="1">
      <c r="A39" s="12">
        <v>10</v>
      </c>
      <c r="B39" s="19" t="s">
        <v>10</v>
      </c>
      <c r="C39" s="11" t="s">
        <v>56</v>
      </c>
      <c r="D39" s="15"/>
      <c r="E39" s="15"/>
      <c r="F39" s="15"/>
      <c r="G39" s="16">
        <v>378.16</v>
      </c>
      <c r="H39" s="16">
        <f>G39</f>
        <v>378.16</v>
      </c>
    </row>
    <row r="40" spans="1:8" ht="57.75" customHeight="1">
      <c r="A40" s="12">
        <v>11</v>
      </c>
      <c r="B40" s="19" t="s">
        <v>58</v>
      </c>
      <c r="C40" s="11" t="s">
        <v>63</v>
      </c>
      <c r="D40" s="15"/>
      <c r="E40" s="15"/>
      <c r="F40" s="15"/>
      <c r="G40" s="16">
        <f>126.78+220.89</f>
        <v>347.66999999999996</v>
      </c>
      <c r="H40" s="16">
        <f>G40</f>
        <v>347.66999999999996</v>
      </c>
    </row>
    <row r="41" spans="1:8" ht="14.25" customHeight="1">
      <c r="A41" s="12">
        <v>12</v>
      </c>
      <c r="B41" s="19" t="s">
        <v>61</v>
      </c>
      <c r="C41" s="11" t="s">
        <v>62</v>
      </c>
      <c r="D41" s="15"/>
      <c r="E41" s="15"/>
      <c r="F41" s="15"/>
      <c r="G41" s="16">
        <v>469.58</v>
      </c>
      <c r="H41" s="16">
        <f>G41</f>
        <v>469.58</v>
      </c>
    </row>
    <row r="42" spans="1:8" ht="33.75" customHeight="1">
      <c r="A42" s="12">
        <v>13</v>
      </c>
      <c r="B42" s="19" t="s">
        <v>50</v>
      </c>
      <c r="C42" s="11" t="s">
        <v>57</v>
      </c>
      <c r="D42" s="15"/>
      <c r="E42" s="15"/>
      <c r="F42" s="15"/>
      <c r="G42" s="16">
        <v>94.54</v>
      </c>
      <c r="H42" s="16">
        <f>G42</f>
        <v>94.54</v>
      </c>
    </row>
    <row r="43" spans="1:8" ht="15">
      <c r="A43" s="13"/>
      <c r="B43" s="23" t="s">
        <v>25</v>
      </c>
      <c r="C43" s="24"/>
      <c r="D43" s="17">
        <v>4336.43</v>
      </c>
      <c r="E43" s="17">
        <v>25.95</v>
      </c>
      <c r="F43" s="17"/>
      <c r="G43" s="17">
        <f>SUM(G37:G42)</f>
        <v>1290.1699999999998</v>
      </c>
      <c r="H43" s="17">
        <f>G43+F43+E43+D43</f>
        <v>5652.55</v>
      </c>
    </row>
    <row r="44" spans="1:8" ht="15">
      <c r="A44" s="13"/>
      <c r="B44" s="23" t="s">
        <v>26</v>
      </c>
      <c r="C44" s="24"/>
      <c r="D44" s="17">
        <f>D35+D43</f>
        <v>211821.2340602</v>
      </c>
      <c r="E44" s="17">
        <f>E35+E43</f>
        <v>1267.7316257999998</v>
      </c>
      <c r="F44" s="17">
        <f>F35+F43</f>
        <v>603.6419999999999</v>
      </c>
      <c r="G44" s="17">
        <f>G35+G43</f>
        <v>1290.1699999999998</v>
      </c>
      <c r="H44" s="17">
        <v>214982.77</v>
      </c>
    </row>
    <row r="45" spans="1:8" ht="14.25">
      <c r="A45" s="26" t="s">
        <v>27</v>
      </c>
      <c r="B45" s="27"/>
      <c r="C45" s="27"/>
      <c r="D45" s="28"/>
      <c r="E45" s="28"/>
      <c r="F45" s="28"/>
      <c r="G45" s="28"/>
      <c r="H45" s="28"/>
    </row>
    <row r="46" spans="1:8" ht="28.5">
      <c r="A46" s="12">
        <v>14</v>
      </c>
      <c r="B46" s="19" t="s">
        <v>28</v>
      </c>
      <c r="C46" s="11" t="s">
        <v>29</v>
      </c>
      <c r="D46" s="16">
        <f>D44*3%</f>
        <v>6354.637021805999</v>
      </c>
      <c r="E46" s="16">
        <f>E44*3%</f>
        <v>38.03194877399999</v>
      </c>
      <c r="F46" s="16">
        <f>F44*3%</f>
        <v>18.10926</v>
      </c>
      <c r="G46" s="16">
        <f>G44*3%</f>
        <v>38.705099999999995</v>
      </c>
      <c r="H46" s="16">
        <v>6449.49</v>
      </c>
    </row>
    <row r="47" spans="1:8" ht="15">
      <c r="A47" s="13"/>
      <c r="B47" s="23" t="s">
        <v>30</v>
      </c>
      <c r="C47" s="24"/>
      <c r="D47" s="17">
        <f>D46</f>
        <v>6354.637021805999</v>
      </c>
      <c r="E47" s="17">
        <f>E46</f>
        <v>38.03194877399999</v>
      </c>
      <c r="F47" s="17">
        <f>F46</f>
        <v>18.10926</v>
      </c>
      <c r="G47" s="17">
        <f>G46</f>
        <v>38.705099999999995</v>
      </c>
      <c r="H47" s="17">
        <v>6449.49</v>
      </c>
    </row>
    <row r="48" spans="1:8" ht="15">
      <c r="A48" s="13"/>
      <c r="B48" s="23" t="s">
        <v>31</v>
      </c>
      <c r="C48" s="24"/>
      <c r="D48" s="17">
        <f>D44+D47</f>
        <v>218175.871082006</v>
      </c>
      <c r="E48" s="17">
        <f>E44+E47</f>
        <v>1305.763574574</v>
      </c>
      <c r="F48" s="17">
        <f>F44+F47</f>
        <v>621.7512599999999</v>
      </c>
      <c r="G48" s="17">
        <f>G44+G47</f>
        <v>1328.8750999999997</v>
      </c>
      <c r="H48" s="17">
        <f>H44+H47</f>
        <v>221432.25999999998</v>
      </c>
    </row>
    <row r="49" spans="1:8" ht="14.25">
      <c r="A49" s="26" t="s">
        <v>32</v>
      </c>
      <c r="B49" s="27"/>
      <c r="C49" s="27"/>
      <c r="D49" s="28"/>
      <c r="E49" s="28"/>
      <c r="F49" s="28"/>
      <c r="G49" s="28"/>
      <c r="H49" s="28"/>
    </row>
    <row r="50" spans="1:8" ht="28.5">
      <c r="A50" s="12">
        <v>15</v>
      </c>
      <c r="B50" s="19" t="s">
        <v>33</v>
      </c>
      <c r="C50" s="11" t="s">
        <v>34</v>
      </c>
      <c r="D50" s="16">
        <f>D48*18%</f>
        <v>39271.656794761075</v>
      </c>
      <c r="E50" s="16">
        <f>E48*18%</f>
        <v>235.03744342331998</v>
      </c>
      <c r="F50" s="16">
        <f>F48*18%</f>
        <v>111.91522679999997</v>
      </c>
      <c r="G50" s="16">
        <f>G48*18%</f>
        <v>239.19751799999995</v>
      </c>
      <c r="H50" s="16">
        <v>39857.82</v>
      </c>
    </row>
    <row r="51" spans="1:8" ht="15">
      <c r="A51" s="13"/>
      <c r="B51" s="23" t="s">
        <v>35</v>
      </c>
      <c r="C51" s="24"/>
      <c r="D51" s="17">
        <f>D50</f>
        <v>39271.656794761075</v>
      </c>
      <c r="E51" s="17">
        <f>E50</f>
        <v>235.03744342331998</v>
      </c>
      <c r="F51" s="17">
        <f>F50</f>
        <v>111.91522679999997</v>
      </c>
      <c r="G51" s="17">
        <f>G50</f>
        <v>239.19751799999995</v>
      </c>
      <c r="H51" s="17">
        <f>H50</f>
        <v>39857.82</v>
      </c>
    </row>
    <row r="52" spans="1:9" ht="15">
      <c r="A52" s="13"/>
      <c r="B52" s="23" t="s">
        <v>36</v>
      </c>
      <c r="C52" s="24"/>
      <c r="D52" s="17">
        <f>D48+D51</f>
        <v>257447.52787676707</v>
      </c>
      <c r="E52" s="17">
        <f>E48+E51</f>
        <v>1540.8010179973198</v>
      </c>
      <c r="F52" s="17">
        <f>F48+F51</f>
        <v>733.6664867999998</v>
      </c>
      <c r="G52" s="17">
        <v>1568.08</v>
      </c>
      <c r="H52" s="17">
        <f>H48+H51</f>
        <v>261290.08</v>
      </c>
      <c r="I52" s="14"/>
    </row>
    <row r="53" spans="1:8" ht="8.25" customHeight="1">
      <c r="A53" s="5"/>
      <c r="B53" s="6"/>
      <c r="C53" s="6"/>
      <c r="D53" s="8"/>
      <c r="E53" s="8"/>
      <c r="F53" s="8"/>
      <c r="G53" s="8"/>
      <c r="H53" s="8"/>
    </row>
    <row r="54" spans="1:8" ht="8.25" customHeight="1">
      <c r="A54" s="5"/>
      <c r="B54" s="6"/>
      <c r="C54" s="6"/>
      <c r="D54" s="8"/>
      <c r="E54" s="8"/>
      <c r="F54" s="8"/>
      <c r="G54" s="8"/>
      <c r="H54" s="8"/>
    </row>
    <row r="55" spans="1:8" ht="24.75" customHeight="1">
      <c r="A55" s="5"/>
      <c r="B55" s="6"/>
      <c r="C55" s="6"/>
      <c r="D55" s="8"/>
      <c r="E55" s="8"/>
      <c r="F55" s="8"/>
      <c r="G55" s="8"/>
      <c r="H55" s="8"/>
    </row>
  </sheetData>
  <sheetProtection/>
  <mergeCells count="39">
    <mergeCell ref="B1:H1"/>
    <mergeCell ref="A3:H3"/>
    <mergeCell ref="A4:H4"/>
    <mergeCell ref="A5:I5"/>
    <mergeCell ref="A7:H7"/>
    <mergeCell ref="A8:H8"/>
    <mergeCell ref="F2:I2"/>
    <mergeCell ref="B26:C26"/>
    <mergeCell ref="H11:H14"/>
    <mergeCell ref="A11:A14"/>
    <mergeCell ref="B11:B14"/>
    <mergeCell ref="C11:C14"/>
    <mergeCell ref="D12:D14"/>
    <mergeCell ref="D11:G11"/>
    <mergeCell ref="E12:E14"/>
    <mergeCell ref="F12:F14"/>
    <mergeCell ref="G12:G14"/>
    <mergeCell ref="B29:C29"/>
    <mergeCell ref="B30:C30"/>
    <mergeCell ref="A32:H32"/>
    <mergeCell ref="B34:C34"/>
    <mergeCell ref="B31:C31"/>
    <mergeCell ref="A16:H16"/>
    <mergeCell ref="B18:C18"/>
    <mergeCell ref="A19:H19"/>
    <mergeCell ref="B23:C23"/>
    <mergeCell ref="A24:H24"/>
    <mergeCell ref="A45:H45"/>
    <mergeCell ref="B47:C47"/>
    <mergeCell ref="B48:C48"/>
    <mergeCell ref="A49:H49"/>
    <mergeCell ref="B35:C35"/>
    <mergeCell ref="A36:H36"/>
    <mergeCell ref="B43:C43"/>
    <mergeCell ref="B44:C44"/>
    <mergeCell ref="B51:C51"/>
    <mergeCell ref="B52:C52"/>
    <mergeCell ref="B2:D2"/>
    <mergeCell ref="A27:H27"/>
  </mergeCells>
  <printOptions/>
  <pageMargins left="0.3937007874015748" right="0" top="0.31496062992125984" bottom="0.31496062992125984" header="0" footer="0"/>
  <pageSetup fitToHeight="10000" horizontalDpi="600" verticalDpi="600" orientation="landscape" paperSize="9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БезгодоваМВ</dc:creator>
  <cp:keywords/>
  <dc:description/>
  <cp:lastModifiedBy>Скороходова Людмила Сабитовна</cp:lastModifiedBy>
  <cp:lastPrinted>2016-02-11T09:41:46Z</cp:lastPrinted>
  <dcterms:created xsi:type="dcterms:W3CDTF">2002-03-25T05:35:56Z</dcterms:created>
  <dcterms:modified xsi:type="dcterms:W3CDTF">2016-02-15T11:34:18Z</dcterms:modified>
  <cp:category/>
  <cp:version/>
  <cp:contentType/>
  <cp:contentStatus/>
</cp:coreProperties>
</file>